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yyyy"/>
  </numFmts>
  <fonts count="5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  <font>
      <b val="1"/>
      <color rgb="00107C41"/>
    </font>
  </fonts>
  <fills count="3">
    <fill>
      <patternFill/>
    </fill>
    <fill>
      <patternFill patternType="gray125"/>
    </fill>
    <fill>
      <patternFill patternType="solid">
        <fgColor rgb="00107C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xns" displayName="Txns" ref="A1:G41" headerRowCount="1">
  <autoFilter ref="A1:G41"/>
  <tableColumns count="7">
    <tableColumn id="1" name="Date"/>
    <tableColumn id="2" name="Description"/>
    <tableColumn id="3" name="Category"/>
    <tableColumn id="4" name="Debit"/>
    <tableColumn id="5" name="Credit"/>
    <tableColumn id="6" name="Balance"/>
    <tableColumn id="7" name="Check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8" customWidth="1" min="3" max="3"/>
    <col width="12" customWidth="1" min="4" max="4"/>
    <col width="12" customWidth="1" min="5" max="5"/>
    <col width="14" customWidth="1" min="6" max="6"/>
    <col width="9" customWidth="1" min="7" max="7"/>
  </cols>
  <sheetData>
    <row r="1">
      <c r="A1" t="inlineStr">
        <is>
          <t>Date</t>
        </is>
      </c>
      <c r="B1" t="inlineStr">
        <is>
          <t>Description</t>
        </is>
      </c>
      <c r="C1" t="inlineStr">
        <is>
          <t>Category</t>
        </is>
      </c>
      <c r="D1" t="inlineStr">
        <is>
          <t>Debit</t>
        </is>
      </c>
      <c r="E1" t="inlineStr">
        <is>
          <t>Credit</t>
        </is>
      </c>
      <c r="F1" t="inlineStr">
        <is>
          <t>Balance</t>
        </is>
      </c>
      <c r="G1" t="inlineStr">
        <is>
          <t>Check</t>
        </is>
      </c>
    </row>
    <row r="2">
      <c r="A2" s="1" t="n">
        <v>46082</v>
      </c>
      <c r="B2" t="inlineStr">
        <is>
          <t>Customer payment - Harbor Marine LLC</t>
        </is>
      </c>
      <c r="C2" t="inlineStr">
        <is>
          <t>Sales Receipts</t>
        </is>
      </c>
      <c r="D2" s="2" t="n"/>
      <c r="E2" s="2" t="n">
        <v>5601.22</v>
      </c>
      <c r="F2" s="2" t="n">
        <v>24051.22</v>
      </c>
      <c r="G2">
        <f>IF(ROUND(18450.0-N(D2)+N(E2)-F2,2)=0,"OK","CHECK")</f>
        <v/>
      </c>
    </row>
    <row r="3">
      <c r="A3" s="1" t="n">
        <v>46083</v>
      </c>
      <c r="B3" t="inlineStr">
        <is>
          <t>Customer payment - Bayou Builders</t>
        </is>
      </c>
      <c r="C3" t="inlineStr">
        <is>
          <t>Sales Receipts</t>
        </is>
      </c>
      <c r="D3" s="2" t="n"/>
      <c r="E3" s="2" t="n">
        <v>3668.85</v>
      </c>
      <c r="F3" s="2" t="n">
        <v>27720.07</v>
      </c>
      <c r="G3">
        <f>IF(ROUND(F2-N(D3)+N(E3)-F3,2)=0,"OK","CHECK")</f>
        <v/>
      </c>
    </row>
    <row r="4">
      <c r="A4" s="1" t="n">
        <v>46084</v>
      </c>
      <c r="B4" t="inlineStr">
        <is>
          <t>ACH credit - Magnolia Hardware</t>
        </is>
      </c>
      <c r="C4" t="inlineStr">
        <is>
          <t>Sales Receipts</t>
        </is>
      </c>
      <c r="D4" s="2" t="n"/>
      <c r="E4" s="2" t="n">
        <v>2756.85</v>
      </c>
      <c r="F4" s="2" t="n">
        <v>30476.92</v>
      </c>
      <c r="G4">
        <f>IF(ROUND(F3-N(D4)+N(E4)-F4,2)=0,"OK","CHECK")</f>
        <v/>
      </c>
    </row>
    <row r="5">
      <c r="A5" s="1" t="n">
        <v>46085</v>
      </c>
      <c r="B5" t="inlineStr">
        <is>
          <t>Card sales settlement</t>
        </is>
      </c>
      <c r="C5" t="inlineStr">
        <is>
          <t>Sales Receipts</t>
        </is>
      </c>
      <c r="D5" s="2" t="n"/>
      <c r="E5" s="2" t="n">
        <v>1649.57</v>
      </c>
      <c r="F5" s="2" t="n">
        <v>32126.49</v>
      </c>
      <c r="G5">
        <f>IF(ROUND(F4-N(D5)+N(E5)-F5,2)=0,"OK","CHECK")</f>
        <v/>
      </c>
    </row>
    <row r="6">
      <c r="A6" s="1" t="n">
        <v>46086</v>
      </c>
      <c r="B6" t="inlineStr">
        <is>
          <t>Gulf Power - electric</t>
        </is>
      </c>
      <c r="C6" t="inlineStr">
        <is>
          <t>Utilities</t>
        </is>
      </c>
      <c r="D6" s="2" t="n">
        <v>349.11</v>
      </c>
      <c r="E6" s="2" t="n"/>
      <c r="F6" s="2" t="n">
        <v>31777.38</v>
      </c>
      <c r="G6">
        <f>IF(ROUND(F5-N(D6)+N(E6)-F6,2)=0,"OK","CHECK")</f>
        <v/>
      </c>
    </row>
    <row r="7">
      <c r="A7" s="1" t="n">
        <v>46087</v>
      </c>
      <c r="B7" t="inlineStr">
        <is>
          <t>Check 1042 - Delta Industrial Supply</t>
        </is>
      </c>
      <c r="C7" t="inlineStr">
        <is>
          <t>Inventory</t>
        </is>
      </c>
      <c r="D7" s="2" t="n">
        <v>2014.66</v>
      </c>
      <c r="E7" s="2" t="n"/>
      <c r="F7" s="2" t="n">
        <v>29762.72</v>
      </c>
      <c r="G7">
        <f>IF(ROUND(F6-N(D7)+N(E7)-F7,2)=0,"OK","CHECK")</f>
        <v/>
      </c>
    </row>
    <row r="8">
      <c r="A8" s="1" t="n">
        <v>46088</v>
      </c>
      <c r="B8" t="inlineStr">
        <is>
          <t>Shell Oil - fuel</t>
        </is>
      </c>
      <c r="C8" t="inlineStr">
        <is>
          <t>Fuel &amp; Vehicle</t>
        </is>
      </c>
      <c r="D8" s="2" t="n">
        <v>61.35</v>
      </c>
      <c r="E8" s="2" t="n"/>
      <c r="F8" s="2" t="n">
        <v>29701.37</v>
      </c>
      <c r="G8">
        <f>IF(ROUND(F7-N(D8)+N(E8)-F8,2)=0,"OK","CHECK")</f>
        <v/>
      </c>
    </row>
    <row r="9">
      <c r="A9" s="1" t="n">
        <v>46089</v>
      </c>
      <c r="B9" t="inlineStr">
        <is>
          <t>Home Depot - supplies</t>
        </is>
      </c>
      <c r="C9" t="inlineStr">
        <is>
          <t>Supplies</t>
        </is>
      </c>
      <c r="D9" s="2" t="n">
        <v>339.36</v>
      </c>
      <c r="E9" s="2" t="n"/>
      <c r="F9" s="2" t="n">
        <v>29362.01</v>
      </c>
      <c r="G9">
        <f>IF(ROUND(F8-N(D9)+N(E9)-F9,2)=0,"OK","CHECK")</f>
        <v/>
      </c>
    </row>
    <row r="10">
      <c r="A10" s="1" t="n">
        <v>46091</v>
      </c>
      <c r="B10" t="inlineStr">
        <is>
          <t>Paychex payroll</t>
        </is>
      </c>
      <c r="C10" t="inlineStr">
        <is>
          <t>Payroll</t>
        </is>
      </c>
      <c r="D10" s="2" t="n">
        <v>5096.12</v>
      </c>
      <c r="E10" s="2" t="n"/>
      <c r="F10" s="2" t="n">
        <v>24265.89</v>
      </c>
      <c r="G10">
        <f>IF(ROUND(F9-N(D10)+N(E10)-F10,2)=0,"OK","CHECK")</f>
        <v/>
      </c>
    </row>
    <row r="11">
      <c r="A11" s="1" t="n">
        <v>46092</v>
      </c>
      <c r="B11" t="inlineStr">
        <is>
          <t>Coastal Insurance Group - premium</t>
        </is>
      </c>
      <c r="C11" t="inlineStr">
        <is>
          <t>Insurance</t>
        </is>
      </c>
      <c r="D11" s="2" t="n">
        <v>380</v>
      </c>
      <c r="E11" s="2" t="n"/>
      <c r="F11" s="2" t="n">
        <v>23885.89</v>
      </c>
      <c r="G11">
        <f>IF(ROUND(F10-N(D11)+N(E11)-F11,2)=0,"OK","CHECK")</f>
        <v/>
      </c>
    </row>
    <row r="12">
      <c r="A12" s="1" t="n">
        <v>46093</v>
      </c>
      <c r="B12" t="inlineStr">
        <is>
          <t>Staples - office supplies</t>
        </is>
      </c>
      <c r="C12" t="inlineStr">
        <is>
          <t>Supplies</t>
        </is>
      </c>
      <c r="D12" s="2" t="n">
        <v>121.15</v>
      </c>
      <c r="E12" s="2" t="n"/>
      <c r="F12" s="2" t="n">
        <v>23764.74</v>
      </c>
      <c r="G12">
        <f>IF(ROUND(F11-N(D12)+N(E12)-F12,2)=0,"OK","CHECK")</f>
        <v/>
      </c>
    </row>
    <row r="13">
      <c r="A13" s="1" t="n">
        <v>46094</v>
      </c>
      <c r="B13" t="inlineStr">
        <is>
          <t>Adobe subscription</t>
        </is>
      </c>
      <c r="C13" t="inlineStr">
        <is>
          <t>Software</t>
        </is>
      </c>
      <c r="D13" s="2" t="n">
        <v>54.99</v>
      </c>
      <c r="E13" s="2" t="n"/>
      <c r="F13" s="2" t="n">
        <v>23709.75</v>
      </c>
      <c r="G13">
        <f>IF(ROUND(F12-N(D13)+N(E13)-F13,2)=0,"OK","CHECK")</f>
        <v/>
      </c>
    </row>
    <row r="14">
      <c r="A14" s="1" t="n">
        <v>46096</v>
      </c>
      <c r="B14" t="inlineStr">
        <is>
          <t>Waffle House - meals</t>
        </is>
      </c>
      <c r="C14" t="inlineStr">
        <is>
          <t>Meals</t>
        </is>
      </c>
      <c r="D14" s="2" t="n">
        <v>36.65</v>
      </c>
      <c r="E14" s="2" t="n"/>
      <c r="F14" s="2" t="n">
        <v>23673.1</v>
      </c>
      <c r="G14">
        <f>IF(ROUND(F13-N(D14)+N(E14)-F14,2)=0,"OK","CHECK")</f>
        <v/>
      </c>
    </row>
    <row r="15">
      <c r="A15" s="1" t="n">
        <v>46100</v>
      </c>
      <c r="B15" t="inlineStr">
        <is>
          <t>Monthly service fee</t>
        </is>
      </c>
      <c r="C15" t="inlineStr">
        <is>
          <t>Bank Fees</t>
        </is>
      </c>
      <c r="D15" s="2" t="n">
        <v>15</v>
      </c>
      <c r="E15" s="2" t="n"/>
      <c r="F15" s="2" t="n">
        <v>23658.1</v>
      </c>
      <c r="G15">
        <f>IF(ROUND(F14-N(D15)+N(E15)-F15,2)=0,"OK","CHECK")</f>
        <v/>
      </c>
    </row>
    <row r="16">
      <c r="A16" s="1" t="n">
        <v>46101</v>
      </c>
      <c r="B16" t="inlineStr">
        <is>
          <t>Pelican Properties - rent</t>
        </is>
      </c>
      <c r="C16" t="inlineStr">
        <is>
          <t>Rent</t>
        </is>
      </c>
      <c r="D16" s="2" t="n">
        <v>2150</v>
      </c>
      <c r="E16" s="2" t="n"/>
      <c r="F16" s="2" t="n">
        <v>21508.1</v>
      </c>
      <c r="G16">
        <f>IF(ROUND(F15-N(D16)+N(E16)-F16,2)=0,"OK","CHECK")</f>
        <v/>
      </c>
    </row>
    <row r="17">
      <c r="A17" s="1" t="n">
        <v>46105</v>
      </c>
      <c r="B17" t="inlineStr">
        <is>
          <t>Check 1042 - Delta Industrial Supply</t>
        </is>
      </c>
      <c r="C17" t="inlineStr">
        <is>
          <t>Inventory</t>
        </is>
      </c>
      <c r="D17" s="2" t="n">
        <v>2615.98</v>
      </c>
      <c r="E17" s="2" t="n"/>
      <c r="F17" s="2" t="n">
        <v>18892.12</v>
      </c>
      <c r="G17">
        <f>IF(ROUND(F16-N(D17)+N(E17)-F17,2)=0,"OK","CHECK")</f>
        <v/>
      </c>
    </row>
    <row r="18">
      <c r="A18" s="1" t="n">
        <v>46106</v>
      </c>
      <c r="B18" t="inlineStr">
        <is>
          <t>Paychex payroll</t>
        </is>
      </c>
      <c r="C18" t="inlineStr">
        <is>
          <t>Payroll</t>
        </is>
      </c>
      <c r="D18" s="2" t="n">
        <v>4460.14</v>
      </c>
      <c r="E18" s="2" t="n"/>
      <c r="F18" s="2" t="n">
        <v>14431.98</v>
      </c>
      <c r="G18">
        <f>IF(ROUND(F17-N(D18)+N(E18)-F18,2)=0,"OK","CHECK")</f>
        <v/>
      </c>
    </row>
    <row r="19">
      <c r="A19" s="1" t="n">
        <v>46107</v>
      </c>
      <c r="B19" t="inlineStr">
        <is>
          <t>Customer payment - Bayou Builders</t>
        </is>
      </c>
      <c r="C19" t="inlineStr">
        <is>
          <t>Sales Receipts</t>
        </is>
      </c>
      <c r="D19" s="2" t="n"/>
      <c r="E19" s="2" t="n">
        <v>3827.31</v>
      </c>
      <c r="F19" s="2" t="n">
        <v>18259.29</v>
      </c>
      <c r="G19">
        <f>IF(ROUND(F18-N(D19)+N(E19)-F19,2)=0,"OK","CHECK")</f>
        <v/>
      </c>
    </row>
    <row r="20">
      <c r="A20" s="1" t="n">
        <v>46110</v>
      </c>
      <c r="B20" t="inlineStr">
        <is>
          <t>Customer payment - Bayou Builders</t>
        </is>
      </c>
      <c r="C20" t="inlineStr">
        <is>
          <t>Sales Receipts</t>
        </is>
      </c>
      <c r="D20" s="2" t="n"/>
      <c r="E20" s="2" t="n">
        <v>3241.44</v>
      </c>
      <c r="F20" s="2" t="n">
        <v>21500.73</v>
      </c>
      <c r="G20">
        <f>IF(ROUND(F19-N(D20)+N(E20)-F20,2)=0,"OK","CHECK")</f>
        <v/>
      </c>
    </row>
    <row r="21">
      <c r="A21" s="1" t="n">
        <v>46111</v>
      </c>
      <c r="B21" t="inlineStr">
        <is>
          <t>Monthly service fee</t>
        </is>
      </c>
      <c r="C21" t="inlineStr">
        <is>
          <t>Bank Fees</t>
        </is>
      </c>
      <c r="D21" s="2" t="n">
        <v>15</v>
      </c>
      <c r="E21" s="2" t="n"/>
      <c r="F21" s="2" t="n">
        <v>21485.73</v>
      </c>
      <c r="G21">
        <f>IF(ROUND(F20-N(D21)+N(E21)-F21,2)=0,"OK","CHECK")</f>
        <v/>
      </c>
    </row>
    <row r="22">
      <c r="A22" s="1" t="n">
        <v>46112</v>
      </c>
      <c r="B22" t="inlineStr">
        <is>
          <t>Gulf Power - electric</t>
        </is>
      </c>
      <c r="C22" t="inlineStr">
        <is>
          <t>Utilities</t>
        </is>
      </c>
      <c r="D22" s="2" t="n">
        <v>291.17</v>
      </c>
      <c r="E22" s="2" t="n"/>
      <c r="F22" s="2" t="n">
        <v>21194.56</v>
      </c>
      <c r="G22">
        <f>IF(ROUND(F21-N(D22)+N(E22)-F22,2)=0,"OK","CHECK")</f>
        <v/>
      </c>
    </row>
    <row r="23">
      <c r="A23" s="1" t="n">
        <v>46114</v>
      </c>
      <c r="B23" t="inlineStr">
        <is>
          <t>Customer payment - Harbor Marine LLC</t>
        </is>
      </c>
      <c r="C23" t="inlineStr">
        <is>
          <t>Sales Receipts</t>
        </is>
      </c>
      <c r="D23" s="2" t="n"/>
      <c r="E23" s="2" t="n">
        <v>5619.78</v>
      </c>
      <c r="F23" s="2" t="n">
        <v>26814.34</v>
      </c>
      <c r="G23">
        <f>IF(ROUND(F22-N(D23)+N(E23)-F23,2)=0,"OK","CHECK")</f>
        <v/>
      </c>
    </row>
    <row r="24">
      <c r="A24" s="1" t="n">
        <v>46115</v>
      </c>
      <c r="B24" t="inlineStr">
        <is>
          <t>Customer payment - Harbor Marine LLC</t>
        </is>
      </c>
      <c r="C24" t="inlineStr">
        <is>
          <t>Sales Receipts</t>
        </is>
      </c>
      <c r="D24" s="2" t="n"/>
      <c r="E24" s="2" t="n">
        <v>3211.31</v>
      </c>
      <c r="F24" s="2" t="n">
        <v>30025.65</v>
      </c>
      <c r="G24">
        <f>IF(ROUND(F23-N(D24)+N(E24)-F24,2)=0,"OK","CHECK")</f>
        <v/>
      </c>
    </row>
    <row r="25">
      <c r="A25" s="1" t="n">
        <v>46116</v>
      </c>
      <c r="B25" t="inlineStr">
        <is>
          <t>Pelican Properties - rent</t>
        </is>
      </c>
      <c r="C25" t="inlineStr">
        <is>
          <t>Rent</t>
        </is>
      </c>
      <c r="D25" s="2" t="n">
        <v>2150</v>
      </c>
      <c r="E25" s="2" t="n"/>
      <c r="F25" s="2" t="n">
        <v>27875.65</v>
      </c>
      <c r="G25">
        <f>IF(ROUND(F24-N(D25)+N(E25)-F25,2)=0,"OK","CHECK")</f>
        <v/>
      </c>
    </row>
    <row r="26">
      <c r="A26" s="1" t="n">
        <v>46117</v>
      </c>
      <c r="B26" t="inlineStr">
        <is>
          <t>Pelican Properties - rent</t>
        </is>
      </c>
      <c r="C26" t="inlineStr">
        <is>
          <t>Rent</t>
        </is>
      </c>
      <c r="D26" s="2" t="n">
        <v>2150</v>
      </c>
      <c r="E26" s="2" t="n"/>
      <c r="F26" s="2" t="n">
        <v>25725.65</v>
      </c>
      <c r="G26">
        <f>IF(ROUND(F25-N(D26)+N(E26)-F26,2)=0,"OK","CHECK")</f>
        <v/>
      </c>
    </row>
    <row r="27">
      <c r="A27" s="1" t="n">
        <v>46119</v>
      </c>
      <c r="B27" t="inlineStr">
        <is>
          <t>Customer payment - Harbor Marine LLC</t>
        </is>
      </c>
      <c r="C27" t="inlineStr">
        <is>
          <t>Sales Receipts</t>
        </is>
      </c>
      <c r="D27" s="2" t="n"/>
      <c r="E27" s="2" t="n">
        <v>4185.95</v>
      </c>
      <c r="F27" s="2" t="n">
        <v>29911.6</v>
      </c>
      <c r="G27">
        <f>IF(ROUND(F26-N(D27)+N(E27)-F27,2)=0,"OK","CHECK")</f>
        <v/>
      </c>
    </row>
    <row r="28">
      <c r="A28" s="1" t="n">
        <v>46120</v>
      </c>
      <c r="B28" t="inlineStr">
        <is>
          <t>Adobe subscription</t>
        </is>
      </c>
      <c r="C28" t="inlineStr">
        <is>
          <t>Software</t>
        </is>
      </c>
      <c r="D28" s="2" t="n">
        <v>54.99</v>
      </c>
      <c r="E28" s="2" t="n"/>
      <c r="F28" s="2" t="n">
        <v>29856.61</v>
      </c>
      <c r="G28">
        <f>IF(ROUND(F27-N(D28)+N(E28)-F28,2)=0,"OK","CHECK")</f>
        <v/>
      </c>
    </row>
    <row r="29">
      <c r="A29" s="1" t="n">
        <v>46121</v>
      </c>
      <c r="B29" t="inlineStr">
        <is>
          <t>Shell Oil - fuel</t>
        </is>
      </c>
      <c r="C29" t="inlineStr">
        <is>
          <t>Fuel &amp; Vehicle</t>
        </is>
      </c>
      <c r="D29" s="2" t="n">
        <v>68.15000000000001</v>
      </c>
      <c r="E29" s="2" t="n"/>
      <c r="F29" s="2" t="n">
        <v>29788.46</v>
      </c>
      <c r="G29">
        <f>IF(ROUND(F28-N(D29)+N(E29)-F29,2)=0,"OK","CHECK")</f>
        <v/>
      </c>
    </row>
    <row r="30">
      <c r="A30" s="1" t="n">
        <v>46122</v>
      </c>
      <c r="B30" t="inlineStr">
        <is>
          <t>Coastal Insurance Group - premium</t>
        </is>
      </c>
      <c r="C30" t="inlineStr">
        <is>
          <t>Insurance</t>
        </is>
      </c>
      <c r="D30" s="2" t="n">
        <v>380</v>
      </c>
      <c r="E30" s="2" t="n"/>
      <c r="F30" s="2" t="n">
        <v>29408.46</v>
      </c>
      <c r="G30">
        <f>IF(ROUND(F29-N(D30)+N(E30)-F30,2)=0,"OK","CHECK")</f>
        <v/>
      </c>
    </row>
    <row r="31">
      <c r="A31" s="1" t="n">
        <v>46123</v>
      </c>
      <c r="B31" t="inlineStr">
        <is>
          <t>Staples - office supplies</t>
        </is>
      </c>
      <c r="C31" t="inlineStr">
        <is>
          <t>Supplies</t>
        </is>
      </c>
      <c r="D31" s="2" t="n">
        <v>45.42</v>
      </c>
      <c r="E31" s="2" t="n"/>
      <c r="F31" s="2" t="n">
        <v>29363.04</v>
      </c>
      <c r="G31">
        <f>IF(ROUND(F30-N(D31)+N(E31)-F31,2)=0,"OK","CHECK")</f>
        <v/>
      </c>
    </row>
    <row r="32">
      <c r="A32" s="1" t="n">
        <v>46124</v>
      </c>
      <c r="B32" t="inlineStr">
        <is>
          <t>Staples - office supplies</t>
        </is>
      </c>
      <c r="C32" t="inlineStr">
        <is>
          <t>Supplies</t>
        </is>
      </c>
      <c r="D32" s="2" t="n">
        <v>53.83</v>
      </c>
      <c r="E32" s="2" t="n"/>
      <c r="F32" s="2" t="n">
        <v>29309.21</v>
      </c>
      <c r="G32">
        <f>IF(ROUND(F31-N(D32)+N(E32)-F32,2)=0,"OK","CHECK")</f>
        <v/>
      </c>
    </row>
    <row r="33">
      <c r="A33" s="1" t="n">
        <v>46125</v>
      </c>
      <c r="B33" t="inlineStr">
        <is>
          <t>Customer payment - Bayou Builders</t>
        </is>
      </c>
      <c r="C33" t="inlineStr">
        <is>
          <t>Sales Receipts</t>
        </is>
      </c>
      <c r="D33" s="2" t="n"/>
      <c r="E33" s="2" t="n">
        <v>2920.35</v>
      </c>
      <c r="F33" s="2" t="n">
        <v>32229.56</v>
      </c>
      <c r="G33">
        <f>IF(ROUND(F32-N(D33)+N(E33)-F33,2)=0,"OK","CHECK")</f>
        <v/>
      </c>
    </row>
    <row r="34">
      <c r="A34" s="1" t="n">
        <v>46131</v>
      </c>
      <c r="B34" t="inlineStr">
        <is>
          <t>Customer payment - Harbor Marine LLC</t>
        </is>
      </c>
      <c r="C34" t="inlineStr">
        <is>
          <t>Sales Receipts</t>
        </is>
      </c>
      <c r="D34" s="2" t="n"/>
      <c r="E34" s="2" t="n">
        <v>6063.49</v>
      </c>
      <c r="F34" s="2" t="n">
        <v>38293.05</v>
      </c>
      <c r="G34">
        <f>IF(ROUND(F33-N(D34)+N(E34)-F34,2)=0,"OK","CHECK")</f>
        <v/>
      </c>
    </row>
    <row r="35">
      <c r="A35" s="1" t="n">
        <v>46134</v>
      </c>
      <c r="B35" t="inlineStr">
        <is>
          <t>Waffle House - meals</t>
        </is>
      </c>
      <c r="C35" t="inlineStr">
        <is>
          <t>Meals</t>
        </is>
      </c>
      <c r="D35" s="2" t="n">
        <v>43.53</v>
      </c>
      <c r="E35" s="2" t="n"/>
      <c r="F35" s="2" t="n">
        <v>38249.52</v>
      </c>
      <c r="G35">
        <f>IF(ROUND(F34-N(D35)+N(E35)-F35,2)=0,"OK","CHECK")</f>
        <v/>
      </c>
    </row>
    <row r="36">
      <c r="A36" s="1" t="n">
        <v>46135</v>
      </c>
      <c r="B36" t="inlineStr">
        <is>
          <t>ACH credit - Magnolia Hardware</t>
        </is>
      </c>
      <c r="C36" t="inlineStr">
        <is>
          <t>Sales Receipts</t>
        </is>
      </c>
      <c r="D36" s="2" t="n"/>
      <c r="E36" s="2" t="n">
        <v>1614.53</v>
      </c>
      <c r="F36" s="2" t="n">
        <v>39864.05</v>
      </c>
      <c r="G36">
        <f>IF(ROUND(F35-N(D36)+N(E36)-F36,2)=0,"OK","CHECK")</f>
        <v/>
      </c>
    </row>
    <row r="37">
      <c r="A37" s="1" t="n">
        <v>46136</v>
      </c>
      <c r="B37" t="inlineStr">
        <is>
          <t>Customer payment - Bayou Builders</t>
        </is>
      </c>
      <c r="C37" t="inlineStr">
        <is>
          <t>Sales Receipts</t>
        </is>
      </c>
      <c r="D37" s="2" t="n"/>
      <c r="E37" s="2" t="n">
        <v>1839.44</v>
      </c>
      <c r="F37" s="2" t="n">
        <v>41703.49</v>
      </c>
      <c r="G37">
        <f>IF(ROUND(F36-N(D37)+N(E37)-F37,2)=0,"OK","CHECK")</f>
        <v/>
      </c>
    </row>
    <row r="38">
      <c r="A38" s="1" t="n">
        <v>46137</v>
      </c>
      <c r="B38" t="inlineStr">
        <is>
          <t>Home Depot - supplies</t>
        </is>
      </c>
      <c r="C38" t="inlineStr">
        <is>
          <t>Supplies</t>
        </is>
      </c>
      <c r="D38" s="2" t="n">
        <v>284.18</v>
      </c>
      <c r="E38" s="2" t="n"/>
      <c r="F38" s="2" t="n">
        <v>41419.31</v>
      </c>
      <c r="G38">
        <f>IF(ROUND(F37-N(D38)+N(E38)-F38,2)=0,"OK","CHECK")</f>
        <v/>
      </c>
    </row>
    <row r="39">
      <c r="A39" s="1" t="n">
        <v>46139</v>
      </c>
      <c r="B39" t="inlineStr">
        <is>
          <t>ACH credit - Magnolia Hardware</t>
        </is>
      </c>
      <c r="C39" t="inlineStr">
        <is>
          <t>Sales Receipts</t>
        </is>
      </c>
      <c r="D39" s="2" t="n"/>
      <c r="E39" s="2" t="n">
        <v>2878.02</v>
      </c>
      <c r="F39" s="2" t="n">
        <v>44297.33</v>
      </c>
      <c r="G39">
        <f>IF(ROUND(F38-N(D39)+N(E39)-F39,2)=0,"OK","CHECK")</f>
        <v/>
      </c>
    </row>
    <row r="40">
      <c r="A40" s="1" t="n">
        <v>46140</v>
      </c>
      <c r="B40" t="inlineStr">
        <is>
          <t>Card sales settlement</t>
        </is>
      </c>
      <c r="C40" t="inlineStr">
        <is>
          <t>Sales Receipts</t>
        </is>
      </c>
      <c r="D40" s="2" t="n"/>
      <c r="E40" s="2" t="n">
        <v>1550.11</v>
      </c>
      <c r="F40" s="2" t="n">
        <v>45847.44</v>
      </c>
      <c r="G40">
        <f>IF(ROUND(F39-N(D40)+N(E40)-F40,2)=0,"OK","CHECK")</f>
        <v/>
      </c>
    </row>
    <row r="41">
      <c r="A41" s="1" t="n">
        <v>46141</v>
      </c>
      <c r="B41" t="inlineStr">
        <is>
          <t>Card sales settlement</t>
        </is>
      </c>
      <c r="C41" t="inlineStr">
        <is>
          <t>Sales Receipts</t>
        </is>
      </c>
      <c r="D41" s="2" t="n"/>
      <c r="E41" s="2" t="n">
        <v>2572.03</v>
      </c>
      <c r="F41" s="2" t="n">
        <v>48419.47</v>
      </c>
      <c r="G41">
        <f>IF(ROUND(F40-N(D41)+N(E41)-F41,2)=0,"OK","CHECK")</f>
        <v/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2" customWidth="1" min="5" max="5"/>
  </cols>
  <sheetData>
    <row r="1">
      <c r="A1" s="3" t="inlineStr">
        <is>
          <t>Gulf Coast Supply Co. - spending by category and month</t>
        </is>
      </c>
    </row>
    <row r="3">
      <c r="A3" s="4" t="inlineStr">
        <is>
          <t>Category</t>
        </is>
      </c>
      <c r="B3" s="5" t="n">
        <v>46082</v>
      </c>
      <c r="C3" s="5" t="n">
        <v>46113</v>
      </c>
      <c r="D3" s="4" t="inlineStr">
        <is>
          <t>Total</t>
        </is>
      </c>
      <c r="E3" s="4" t="inlineStr">
        <is>
          <t>Type</t>
        </is>
      </c>
    </row>
    <row r="4">
      <c r="A4" t="inlineStr">
        <is>
          <t>Sales Receipts</t>
        </is>
      </c>
      <c r="B4" s="2">
        <f>SUMIFS(Transactions!$E$2:$E$41,Transactions!$C$2:$C$41,$A4,Transactions!$A$2:$A$41,"&gt;="&amp;B$3,Transactions!$A$2:$A$41,"&lt;"&amp;EDATE(B$3,1))</f>
        <v/>
      </c>
      <c r="C4" s="2">
        <f>SUMIFS(Transactions!$E$2:$E$41,Transactions!$C$2:$C$41,$A4,Transactions!$A$2:$A$41,"&gt;="&amp;C$3,Transactions!$A$2:$A$41,"&lt;"&amp;EDATE(C$3,1))</f>
        <v/>
      </c>
      <c r="D4" s="2">
        <f>B4+C4</f>
        <v/>
      </c>
      <c r="E4" t="inlineStr">
        <is>
          <t>Money in</t>
        </is>
      </c>
    </row>
    <row r="5">
      <c r="A5" t="inlineStr">
        <is>
          <t>Bank Fees</t>
        </is>
      </c>
      <c r="B5" s="2">
        <f>SUMIFS(Transactions!$D$2:$D$41,Transactions!$C$2:$C$41,$A5,Transactions!$A$2:$A$41,"&gt;="&amp;B$3,Transactions!$A$2:$A$41,"&lt;"&amp;EDATE(B$3,1))</f>
        <v/>
      </c>
      <c r="C5" s="2">
        <f>SUMIFS(Transactions!$D$2:$D$41,Transactions!$C$2:$C$41,$A5,Transactions!$A$2:$A$41,"&gt;="&amp;C$3,Transactions!$A$2:$A$41,"&lt;"&amp;EDATE(C$3,1))</f>
        <v/>
      </c>
      <c r="D5" s="2">
        <f>B5+C5</f>
        <v/>
      </c>
      <c r="E5" t="inlineStr">
        <is>
          <t>Money out</t>
        </is>
      </c>
    </row>
    <row r="6">
      <c r="A6" t="inlineStr">
        <is>
          <t>Fuel &amp; Vehicle</t>
        </is>
      </c>
      <c r="B6" s="2">
        <f>SUMIFS(Transactions!$D$2:$D$41,Transactions!$C$2:$C$41,$A6,Transactions!$A$2:$A$41,"&gt;="&amp;B$3,Transactions!$A$2:$A$41,"&lt;"&amp;EDATE(B$3,1))</f>
        <v/>
      </c>
      <c r="C6" s="2">
        <f>SUMIFS(Transactions!$D$2:$D$41,Transactions!$C$2:$C$41,$A6,Transactions!$A$2:$A$41,"&gt;="&amp;C$3,Transactions!$A$2:$A$41,"&lt;"&amp;EDATE(C$3,1))</f>
        <v/>
      </c>
      <c r="D6" s="2">
        <f>B6+C6</f>
        <v/>
      </c>
      <c r="E6" t="inlineStr">
        <is>
          <t>Money out</t>
        </is>
      </c>
    </row>
    <row r="7">
      <c r="A7" t="inlineStr">
        <is>
          <t>Insurance</t>
        </is>
      </c>
      <c r="B7" s="2">
        <f>SUMIFS(Transactions!$D$2:$D$41,Transactions!$C$2:$C$41,$A7,Transactions!$A$2:$A$41,"&gt;="&amp;B$3,Transactions!$A$2:$A$41,"&lt;"&amp;EDATE(B$3,1))</f>
        <v/>
      </c>
      <c r="C7" s="2">
        <f>SUMIFS(Transactions!$D$2:$D$41,Transactions!$C$2:$C$41,$A7,Transactions!$A$2:$A$41,"&gt;="&amp;C$3,Transactions!$A$2:$A$41,"&lt;"&amp;EDATE(C$3,1))</f>
        <v/>
      </c>
      <c r="D7" s="2">
        <f>B7+C7</f>
        <v/>
      </c>
      <c r="E7" t="inlineStr">
        <is>
          <t>Money out</t>
        </is>
      </c>
    </row>
    <row r="8">
      <c r="A8" t="inlineStr">
        <is>
          <t>Inventory</t>
        </is>
      </c>
      <c r="B8" s="2">
        <f>SUMIFS(Transactions!$D$2:$D$41,Transactions!$C$2:$C$41,$A8,Transactions!$A$2:$A$41,"&gt;="&amp;B$3,Transactions!$A$2:$A$41,"&lt;"&amp;EDATE(B$3,1))</f>
        <v/>
      </c>
      <c r="C8" s="2">
        <f>SUMIFS(Transactions!$D$2:$D$41,Transactions!$C$2:$C$41,$A8,Transactions!$A$2:$A$41,"&gt;="&amp;C$3,Transactions!$A$2:$A$41,"&lt;"&amp;EDATE(C$3,1))</f>
        <v/>
      </c>
      <c r="D8" s="2">
        <f>B8+C8</f>
        <v/>
      </c>
      <c r="E8" t="inlineStr">
        <is>
          <t>Money out</t>
        </is>
      </c>
    </row>
    <row r="9">
      <c r="A9" t="inlineStr">
        <is>
          <t>Meals</t>
        </is>
      </c>
      <c r="B9" s="2">
        <f>SUMIFS(Transactions!$D$2:$D$41,Transactions!$C$2:$C$41,$A9,Transactions!$A$2:$A$41,"&gt;="&amp;B$3,Transactions!$A$2:$A$41,"&lt;"&amp;EDATE(B$3,1))</f>
        <v/>
      </c>
      <c r="C9" s="2">
        <f>SUMIFS(Transactions!$D$2:$D$41,Transactions!$C$2:$C$41,$A9,Transactions!$A$2:$A$41,"&gt;="&amp;C$3,Transactions!$A$2:$A$41,"&lt;"&amp;EDATE(C$3,1))</f>
        <v/>
      </c>
      <c r="D9" s="2">
        <f>B9+C9</f>
        <v/>
      </c>
      <c r="E9" t="inlineStr">
        <is>
          <t>Money out</t>
        </is>
      </c>
    </row>
    <row r="10">
      <c r="A10" t="inlineStr">
        <is>
          <t>Payroll</t>
        </is>
      </c>
      <c r="B10" s="2">
        <f>SUMIFS(Transactions!$D$2:$D$41,Transactions!$C$2:$C$41,$A10,Transactions!$A$2:$A$41,"&gt;="&amp;B$3,Transactions!$A$2:$A$41,"&lt;"&amp;EDATE(B$3,1))</f>
        <v/>
      </c>
      <c r="C10" s="2">
        <f>SUMIFS(Transactions!$D$2:$D$41,Transactions!$C$2:$C$41,$A10,Transactions!$A$2:$A$41,"&gt;="&amp;C$3,Transactions!$A$2:$A$41,"&lt;"&amp;EDATE(C$3,1))</f>
        <v/>
      </c>
      <c r="D10" s="2">
        <f>B10+C10</f>
        <v/>
      </c>
      <c r="E10" t="inlineStr">
        <is>
          <t>Money out</t>
        </is>
      </c>
    </row>
    <row r="11">
      <c r="A11" t="inlineStr">
        <is>
          <t>Rent</t>
        </is>
      </c>
      <c r="B11" s="2">
        <f>SUMIFS(Transactions!$D$2:$D$41,Transactions!$C$2:$C$41,$A11,Transactions!$A$2:$A$41,"&gt;="&amp;B$3,Transactions!$A$2:$A$41,"&lt;"&amp;EDATE(B$3,1))</f>
        <v/>
      </c>
      <c r="C11" s="2">
        <f>SUMIFS(Transactions!$D$2:$D$41,Transactions!$C$2:$C$41,$A11,Transactions!$A$2:$A$41,"&gt;="&amp;C$3,Transactions!$A$2:$A$41,"&lt;"&amp;EDATE(C$3,1))</f>
        <v/>
      </c>
      <c r="D11" s="2">
        <f>B11+C11</f>
        <v/>
      </c>
      <c r="E11" t="inlineStr">
        <is>
          <t>Money out</t>
        </is>
      </c>
    </row>
    <row r="12">
      <c r="A12" t="inlineStr">
        <is>
          <t>Software</t>
        </is>
      </c>
      <c r="B12" s="2">
        <f>SUMIFS(Transactions!$D$2:$D$41,Transactions!$C$2:$C$41,$A12,Transactions!$A$2:$A$41,"&gt;="&amp;B$3,Transactions!$A$2:$A$41,"&lt;"&amp;EDATE(B$3,1))</f>
        <v/>
      </c>
      <c r="C12" s="2">
        <f>SUMIFS(Transactions!$D$2:$D$41,Transactions!$C$2:$C$41,$A12,Transactions!$A$2:$A$41,"&gt;="&amp;C$3,Transactions!$A$2:$A$41,"&lt;"&amp;EDATE(C$3,1))</f>
        <v/>
      </c>
      <c r="D12" s="2">
        <f>B12+C12</f>
        <v/>
      </c>
      <c r="E12" t="inlineStr">
        <is>
          <t>Money out</t>
        </is>
      </c>
    </row>
    <row r="13">
      <c r="A13" t="inlineStr">
        <is>
          <t>Supplies</t>
        </is>
      </c>
      <c r="B13" s="2">
        <f>SUMIFS(Transactions!$D$2:$D$41,Transactions!$C$2:$C$41,$A13,Transactions!$A$2:$A$41,"&gt;="&amp;B$3,Transactions!$A$2:$A$41,"&lt;"&amp;EDATE(B$3,1))</f>
        <v/>
      </c>
      <c r="C13" s="2">
        <f>SUMIFS(Transactions!$D$2:$D$41,Transactions!$C$2:$C$41,$A13,Transactions!$A$2:$A$41,"&gt;="&amp;C$3,Transactions!$A$2:$A$41,"&lt;"&amp;EDATE(C$3,1))</f>
        <v/>
      </c>
      <c r="D13" s="2">
        <f>B13+C13</f>
        <v/>
      </c>
      <c r="E13" t="inlineStr">
        <is>
          <t>Money out</t>
        </is>
      </c>
    </row>
    <row r="14">
      <c r="A14" t="inlineStr">
        <is>
          <t>Utilities</t>
        </is>
      </c>
      <c r="B14" s="2">
        <f>SUMIFS(Transactions!$D$2:$D$41,Transactions!$C$2:$C$41,$A14,Transactions!$A$2:$A$41,"&gt;="&amp;B$3,Transactions!$A$2:$A$41,"&lt;"&amp;EDATE(B$3,1))</f>
        <v/>
      </c>
      <c r="C14" s="2">
        <f>SUMIFS(Transactions!$D$2:$D$41,Transactions!$C$2:$C$41,$A14,Transactions!$A$2:$A$41,"&gt;="&amp;C$3,Transactions!$A$2:$A$41,"&lt;"&amp;EDATE(C$3,1))</f>
        <v/>
      </c>
      <c r="D14" s="2">
        <f>B14+C14</f>
        <v/>
      </c>
      <c r="E14" t="inlineStr">
        <is>
          <t>Money out</t>
        </is>
      </c>
    </row>
    <row r="16">
      <c r="A16" t="inlineStr">
        <is>
          <t>Opening balance</t>
        </is>
      </c>
      <c r="B16" s="2" t="n">
        <v>18450</v>
      </c>
    </row>
    <row r="17">
      <c r="A17" t="inlineStr">
        <is>
          <t>+ Total credits</t>
        </is>
      </c>
      <c r="B17" s="2">
        <f>SUM(Transactions!E2:E41)</f>
        <v/>
      </c>
    </row>
    <row r="18">
      <c r="A18" t="inlineStr">
        <is>
          <t>- Total debits</t>
        </is>
      </c>
      <c r="B18" s="2">
        <f>SUM(Transactions!D2:D41)</f>
        <v/>
      </c>
    </row>
    <row r="19">
      <c r="A19" t="inlineStr">
        <is>
          <t>Calculated closing balance</t>
        </is>
      </c>
      <c r="B19" s="2">
        <f>B16+B17-B18</f>
        <v/>
      </c>
    </row>
    <row r="20">
      <c r="A20" t="inlineStr">
        <is>
          <t>Closing balance per statement</t>
        </is>
      </c>
      <c r="B20" s="2">
        <f>Transactions!F41</f>
        <v/>
      </c>
    </row>
    <row r="21">
      <c r="A21" s="6" t="inlineStr">
        <is>
          <t>Running-balance check</t>
        </is>
      </c>
      <c r="B21" s="7">
        <f>IF(AND(ROUND(B19-B20,2)=0,COUNTIF(Transactions!G2:G41,"CHECK")=0),"RECONCILED","DOES NOT TIE")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2026-10-20T16:02:27Z</dcterms:created>
  <dcterms:modified xsi:type="dcterms:W3CDTF">2026-10-20T16:02:27Z</dcterms:modified>
</cp:coreProperties>
</file>